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ucegoldsmith/Dropbox/Lines all BGD wings/Magic/"/>
    </mc:Choice>
  </mc:AlternateContent>
  <xr:revisionPtr revIDLastSave="0" documentId="13_ncr:1_{33A978AD-9E93-3640-81EE-C9FE3F87E043}" xr6:coauthVersionLast="47" xr6:coauthVersionMax="47" xr10:uidLastSave="{00000000-0000-0000-0000-000000000000}"/>
  <bookViews>
    <workbookView xWindow="0" yWindow="500" windowWidth="27740" windowHeight="16040" tabRatio="181" xr2:uid="{00000000-000D-0000-FFFF-FFFF00000000}"/>
  </bookViews>
  <sheets>
    <sheet name="Lines" sheetId="1" r:id="rId1"/>
    <sheet name="Revisio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9" i="1" l="1"/>
  <c r="Z18" i="1"/>
  <c r="Z17" i="1"/>
  <c r="Z16" i="1"/>
  <c r="Z15" i="1"/>
  <c r="Z14" i="1"/>
  <c r="Z13" i="1"/>
  <c r="Z12" i="1"/>
  <c r="Z11" i="1"/>
  <c r="Z10" i="1"/>
  <c r="Z9" i="1"/>
  <c r="Z8" i="1"/>
  <c r="Z7" i="1"/>
  <c r="F103" i="1"/>
  <c r="F80" i="1"/>
  <c r="F79" i="1"/>
  <c r="F74" i="1"/>
  <c r="F73" i="1"/>
  <c r="F9" i="1"/>
  <c r="F72" i="1"/>
  <c r="F71" i="1"/>
  <c r="F65" i="1"/>
  <c r="F43" i="1"/>
  <c r="F22" i="1"/>
  <c r="F28" i="1"/>
  <c r="F29" i="1"/>
  <c r="F49" i="1"/>
  <c r="F50" i="1"/>
</calcChain>
</file>

<file path=xl/sharedStrings.xml><?xml version="1.0" encoding="utf-8"?>
<sst xmlns="http://schemas.openxmlformats.org/spreadsheetml/2006/main" count="505" uniqueCount="140">
  <si>
    <t>BGD</t>
  </si>
  <si>
    <t>Line Tables</t>
  </si>
  <si>
    <t>Line sheet for Aerodynamics</t>
  </si>
  <si>
    <t>Magic M</t>
  </si>
  <si>
    <t>Loops on CR's and BR4</t>
  </si>
  <si>
    <t>Riser length = 500mm</t>
  </si>
  <si>
    <t>brake measured to sail</t>
  </si>
  <si>
    <t>Line ID</t>
  </si>
  <si>
    <t>Material</t>
  </si>
  <si>
    <t>Line Color</t>
  </si>
  <si>
    <t>Upper Splice Insert</t>
  </si>
  <si>
    <t xml:space="preserve"> Lower Splice Insert</t>
  </si>
  <si>
    <t xml:space="preserve"> Length production at 5daN</t>
  </si>
  <si>
    <t xml:space="preserve"> Rib Position</t>
  </si>
  <si>
    <t>Manual checklength, Magic M includes flying deform.</t>
  </si>
  <si>
    <t>Rev17</t>
  </si>
  <si>
    <t>Compensation for tabs knots and loops is already accounted for</t>
  </si>
  <si>
    <t>A</t>
  </si>
  <si>
    <t>B</t>
  </si>
  <si>
    <t>C</t>
  </si>
  <si>
    <t>D</t>
  </si>
  <si>
    <t>K</t>
  </si>
  <si>
    <t>Top</t>
  </si>
  <si>
    <t>Middle</t>
  </si>
  <si>
    <t>Riser</t>
  </si>
  <si>
    <t>a1</t>
  </si>
  <si>
    <t>8000U-90</t>
  </si>
  <si>
    <t>Red</t>
  </si>
  <si>
    <t>AR1</t>
  </si>
  <si>
    <t>a2</t>
  </si>
  <si>
    <t>a3</t>
  </si>
  <si>
    <t>a4</t>
  </si>
  <si>
    <t>8000U-70</t>
  </si>
  <si>
    <t>AM3</t>
  </si>
  <si>
    <t>AR2</t>
  </si>
  <si>
    <t>a5</t>
  </si>
  <si>
    <t>a6</t>
  </si>
  <si>
    <t>AM4</t>
  </si>
  <si>
    <t>a7</t>
  </si>
  <si>
    <t>a8</t>
  </si>
  <si>
    <t>AM5</t>
  </si>
  <si>
    <t>AR3</t>
  </si>
  <si>
    <t>a9</t>
  </si>
  <si>
    <t>a10</t>
  </si>
  <si>
    <t>AM6</t>
  </si>
  <si>
    <t>a11</t>
  </si>
  <si>
    <t>a12</t>
  </si>
  <si>
    <t>a13</t>
  </si>
  <si>
    <t>AM7</t>
  </si>
  <si>
    <t>BR4</t>
  </si>
  <si>
    <t>a14</t>
  </si>
  <si>
    <t>TSL280</t>
  </si>
  <si>
    <t>8000U-130</t>
  </si>
  <si>
    <t>b1</t>
  </si>
  <si>
    <t>Blue</t>
  </si>
  <si>
    <t>BR1</t>
  </si>
  <si>
    <t>b2</t>
  </si>
  <si>
    <t>b3</t>
  </si>
  <si>
    <t>b4</t>
  </si>
  <si>
    <t>BM3</t>
  </si>
  <si>
    <t>BR2</t>
  </si>
  <si>
    <t>b5</t>
  </si>
  <si>
    <t>b6</t>
  </si>
  <si>
    <t>BM4</t>
  </si>
  <si>
    <t>b7</t>
  </si>
  <si>
    <t>b8</t>
  </si>
  <si>
    <t>BM5</t>
  </si>
  <si>
    <t>BR3</t>
  </si>
  <si>
    <t>b9</t>
  </si>
  <si>
    <t>b10</t>
  </si>
  <si>
    <t>BM6</t>
  </si>
  <si>
    <t>b11</t>
  </si>
  <si>
    <t>b12</t>
  </si>
  <si>
    <t>BM7</t>
  </si>
  <si>
    <t>b13</t>
  </si>
  <si>
    <t>TSL190</t>
  </si>
  <si>
    <t>TSL140</t>
  </si>
  <si>
    <t>Orange</t>
  </si>
  <si>
    <t>c1</t>
  </si>
  <si>
    <t>Green</t>
  </si>
  <si>
    <t>CR1</t>
  </si>
  <si>
    <t>c2</t>
  </si>
  <si>
    <t>c3</t>
  </si>
  <si>
    <t>c4</t>
  </si>
  <si>
    <t>CM1</t>
  </si>
  <si>
    <t>CR2</t>
  </si>
  <si>
    <t>c5</t>
  </si>
  <si>
    <t>c6</t>
  </si>
  <si>
    <t>CM2</t>
  </si>
  <si>
    <t>c7</t>
  </si>
  <si>
    <t>c8</t>
  </si>
  <si>
    <t>CM3</t>
  </si>
  <si>
    <t>CR3</t>
  </si>
  <si>
    <t>c9</t>
  </si>
  <si>
    <t>c10</t>
  </si>
  <si>
    <t>CM4</t>
  </si>
  <si>
    <t>c11</t>
  </si>
  <si>
    <t>c12</t>
  </si>
  <si>
    <t>CM5</t>
  </si>
  <si>
    <t>c13</t>
  </si>
  <si>
    <t xml:space="preserve">  </t>
  </si>
  <si>
    <t>d1</t>
  </si>
  <si>
    <t>d2</t>
  </si>
  <si>
    <t>d3</t>
  </si>
  <si>
    <t>DM1</t>
  </si>
  <si>
    <t>d4</t>
  </si>
  <si>
    <t>d5</t>
  </si>
  <si>
    <t>DM2</t>
  </si>
  <si>
    <t>d6</t>
  </si>
  <si>
    <t>k1</t>
  </si>
  <si>
    <t>DSL70</t>
  </si>
  <si>
    <t>Yellow</t>
  </si>
  <si>
    <t>KM1</t>
  </si>
  <si>
    <t>KR1</t>
  </si>
  <si>
    <t>KL1</t>
  </si>
  <si>
    <t>k2</t>
  </si>
  <si>
    <t>k3</t>
  </si>
  <si>
    <t>KM2</t>
  </si>
  <si>
    <t>k4</t>
  </si>
  <si>
    <t>k5</t>
  </si>
  <si>
    <t>KM3</t>
  </si>
  <si>
    <t>KR2</t>
  </si>
  <si>
    <t>k6</t>
  </si>
  <si>
    <t>k7</t>
  </si>
  <si>
    <t>KM4</t>
  </si>
  <si>
    <t>k8</t>
  </si>
  <si>
    <t>k9</t>
  </si>
  <si>
    <t>KM5</t>
  </si>
  <si>
    <t>KR3</t>
  </si>
  <si>
    <t>k10</t>
  </si>
  <si>
    <t>k11</t>
  </si>
  <si>
    <t>KM6</t>
  </si>
  <si>
    <t>k12</t>
  </si>
  <si>
    <t>k13</t>
  </si>
  <si>
    <t>DSL110</t>
  </si>
  <si>
    <t>DSL350</t>
  </si>
  <si>
    <t>Rev19</t>
  </si>
  <si>
    <t>Add Magic Motor check sheet</t>
  </si>
  <si>
    <t>500mm risers, low brake postion and brake extension</t>
  </si>
  <si>
    <t>Magic Motor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</si>
</sst>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13"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5" builtinId="8" hidden="1"/>
    <cellStyle name="Hyperlink" xfId="3" builtinId="8" hidden="1"/>
    <cellStyle name="Hyperlink" xfId="1" builtinId="8" hidden="1"/>
    <cellStyle name="Hyperlink" xfId="11" builtinId="8" hidden="1"/>
    <cellStyle name="Hyperlink" xfId="9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"/>
  <sheetViews>
    <sheetView tabSelected="1" zoomScale="75" zoomScaleNormal="150" zoomScalePageLayoutView="150" workbookViewId="0">
      <selection activeCell="U4" sqref="U4"/>
    </sheetView>
  </sheetViews>
  <sheetFormatPr baseColWidth="10" defaultColWidth="11.5" defaultRowHeight="13" x14ac:dyDescent="0.15"/>
  <cols>
    <col min="1" max="1" width="13.83203125" customWidth="1"/>
    <col min="2" max="2" width="10.33203125" customWidth="1"/>
    <col min="3" max="3" width="9.83203125" customWidth="1"/>
    <col min="4" max="4" width="17.1640625" customWidth="1"/>
    <col min="5" max="5" width="17.83203125" customWidth="1"/>
    <col min="6" max="6" width="23.6640625" customWidth="1"/>
    <col min="7" max="7" width="12.5" customWidth="1"/>
    <col min="9" max="9" width="4.5" customWidth="1"/>
    <col min="10" max="10" width="7" customWidth="1"/>
    <col min="11" max="11" width="5.83203125" customWidth="1"/>
    <col min="12" max="12" width="4.83203125" customWidth="1"/>
  </cols>
  <sheetData>
    <row r="1" spans="1:26" x14ac:dyDescent="0.15">
      <c r="A1" t="s">
        <v>0</v>
      </c>
    </row>
    <row r="2" spans="1:26" x14ac:dyDescent="0.15">
      <c r="A2" t="s">
        <v>1</v>
      </c>
    </row>
    <row r="3" spans="1:26" x14ac:dyDescent="0.15">
      <c r="A3" t="s">
        <v>2</v>
      </c>
      <c r="N3" t="s">
        <v>3</v>
      </c>
      <c r="U3" t="s">
        <v>139</v>
      </c>
    </row>
    <row r="4" spans="1:26" ht="14" thickBot="1" x14ac:dyDescent="0.2">
      <c r="A4" t="s">
        <v>4</v>
      </c>
      <c r="N4" t="s">
        <v>5</v>
      </c>
      <c r="S4" t="s">
        <v>6</v>
      </c>
      <c r="U4" t="s">
        <v>138</v>
      </c>
      <c r="Z4" t="s">
        <v>6</v>
      </c>
    </row>
    <row r="5" spans="1:26" x14ac:dyDescent="0.15">
      <c r="A5" t="s">
        <v>7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N5" s="4" t="s">
        <v>14</v>
      </c>
      <c r="O5" s="5"/>
      <c r="P5" s="5"/>
      <c r="Q5" s="5"/>
      <c r="R5" s="5" t="s">
        <v>15</v>
      </c>
      <c r="S5" s="6"/>
      <c r="U5" s="4" t="s">
        <v>14</v>
      </c>
      <c r="V5" s="5"/>
      <c r="W5" s="5"/>
      <c r="X5" s="5"/>
      <c r="Y5" s="5" t="s">
        <v>15</v>
      </c>
      <c r="Z5" s="6"/>
    </row>
    <row r="6" spans="1:26" x14ac:dyDescent="0.15">
      <c r="A6" t="s">
        <v>16</v>
      </c>
      <c r="N6" s="7"/>
      <c r="O6" s="8" t="s">
        <v>17</v>
      </c>
      <c r="P6" s="8" t="s">
        <v>18</v>
      </c>
      <c r="Q6" s="8" t="s">
        <v>19</v>
      </c>
      <c r="R6" s="8" t="s">
        <v>20</v>
      </c>
      <c r="S6" s="9" t="s">
        <v>21</v>
      </c>
      <c r="U6" s="7"/>
      <c r="V6" s="8" t="s">
        <v>17</v>
      </c>
      <c r="W6" s="8" t="s">
        <v>18</v>
      </c>
      <c r="X6" s="8" t="s">
        <v>19</v>
      </c>
      <c r="Y6" s="8" t="s">
        <v>20</v>
      </c>
      <c r="Z6" s="9" t="s">
        <v>21</v>
      </c>
    </row>
    <row r="7" spans="1:26" x14ac:dyDescent="0.15">
      <c r="I7" t="s">
        <v>22</v>
      </c>
      <c r="J7" t="s">
        <v>23</v>
      </c>
      <c r="K7" t="s">
        <v>24</v>
      </c>
      <c r="N7" s="7">
        <v>1</v>
      </c>
      <c r="O7" s="8">
        <v>6791</v>
      </c>
      <c r="P7" s="8">
        <v>6665</v>
      </c>
      <c r="Q7" s="8">
        <v>6710</v>
      </c>
      <c r="R7" s="8">
        <v>6862</v>
      </c>
      <c r="S7" s="9">
        <v>7123</v>
      </c>
      <c r="U7" s="7">
        <v>1</v>
      </c>
      <c r="V7" s="8">
        <v>6791</v>
      </c>
      <c r="W7" s="8">
        <v>6665</v>
      </c>
      <c r="X7" s="8">
        <v>6710</v>
      </c>
      <c r="Y7" s="8">
        <v>6862</v>
      </c>
      <c r="Z7" s="9">
        <f>S7+200</f>
        <v>7323</v>
      </c>
    </row>
    <row r="8" spans="1:26" x14ac:dyDescent="0.15">
      <c r="A8" t="s">
        <v>25</v>
      </c>
      <c r="B8" t="s">
        <v>26</v>
      </c>
      <c r="C8" t="s">
        <v>27</v>
      </c>
      <c r="D8">
        <v>0</v>
      </c>
      <c r="E8">
        <v>1</v>
      </c>
      <c r="F8">
        <v>1336</v>
      </c>
      <c r="G8">
        <v>2</v>
      </c>
      <c r="I8" t="s">
        <v>25</v>
      </c>
      <c r="J8" t="s">
        <v>28</v>
      </c>
      <c r="N8" s="7">
        <v>2</v>
      </c>
      <c r="O8" s="8">
        <v>6735</v>
      </c>
      <c r="P8" s="8">
        <v>6626</v>
      </c>
      <c r="Q8" s="8">
        <v>6673</v>
      </c>
      <c r="R8" s="8">
        <v>6843</v>
      </c>
      <c r="S8" s="9">
        <v>6960</v>
      </c>
      <c r="U8" s="7">
        <v>2</v>
      </c>
      <c r="V8" s="8">
        <v>6735</v>
      </c>
      <c r="W8" s="8">
        <v>6626</v>
      </c>
      <c r="X8" s="8">
        <v>6673</v>
      </c>
      <c r="Y8" s="8">
        <v>6843</v>
      </c>
      <c r="Z8" s="9">
        <f t="shared" ref="Z8:Z19" si="0">S8+200</f>
        <v>7160</v>
      </c>
    </row>
    <row r="9" spans="1:26" x14ac:dyDescent="0.15">
      <c r="A9" t="s">
        <v>29</v>
      </c>
      <c r="B9" t="s">
        <v>26</v>
      </c>
      <c r="C9" t="s">
        <v>27</v>
      </c>
      <c r="D9">
        <v>0</v>
      </c>
      <c r="E9">
        <v>1</v>
      </c>
      <c r="F9" s="3">
        <f>1276+5</f>
        <v>1281</v>
      </c>
      <c r="G9">
        <v>3</v>
      </c>
      <c r="I9" t="s">
        <v>29</v>
      </c>
      <c r="J9" t="s">
        <v>28</v>
      </c>
      <c r="N9" s="7">
        <v>3</v>
      </c>
      <c r="O9" s="8">
        <v>6777</v>
      </c>
      <c r="P9" s="8">
        <v>6649</v>
      </c>
      <c r="Q9" s="8">
        <v>6695</v>
      </c>
      <c r="R9" s="8">
        <v>6822</v>
      </c>
      <c r="S9" s="9">
        <v>6806</v>
      </c>
      <c r="U9" s="7">
        <v>3</v>
      </c>
      <c r="V9" s="8">
        <v>6777</v>
      </c>
      <c r="W9" s="8">
        <v>6649</v>
      </c>
      <c r="X9" s="8">
        <v>6695</v>
      </c>
      <c r="Y9" s="8">
        <v>6822</v>
      </c>
      <c r="Z9" s="9">
        <f t="shared" si="0"/>
        <v>7006</v>
      </c>
    </row>
    <row r="10" spans="1:26" x14ac:dyDescent="0.15">
      <c r="A10" t="s">
        <v>30</v>
      </c>
      <c r="B10" t="s">
        <v>26</v>
      </c>
      <c r="C10" t="s">
        <v>27</v>
      </c>
      <c r="D10">
        <v>0</v>
      </c>
      <c r="E10">
        <v>1</v>
      </c>
      <c r="F10">
        <v>1324</v>
      </c>
      <c r="G10">
        <v>4</v>
      </c>
      <c r="I10" t="s">
        <v>30</v>
      </c>
      <c r="J10" t="s">
        <v>28</v>
      </c>
      <c r="N10" s="7">
        <v>4</v>
      </c>
      <c r="O10" s="8">
        <v>6793</v>
      </c>
      <c r="P10" s="8">
        <v>6675</v>
      </c>
      <c r="Q10" s="8">
        <v>6707</v>
      </c>
      <c r="R10" s="8">
        <v>6794</v>
      </c>
      <c r="S10" s="9">
        <v>6746</v>
      </c>
      <c r="U10" s="7">
        <v>4</v>
      </c>
      <c r="V10" s="8">
        <v>6793</v>
      </c>
      <c r="W10" s="8">
        <v>6675</v>
      </c>
      <c r="X10" s="8">
        <v>6707</v>
      </c>
      <c r="Y10" s="8">
        <v>6794</v>
      </c>
      <c r="Z10" s="9">
        <f t="shared" si="0"/>
        <v>6946</v>
      </c>
    </row>
    <row r="11" spans="1:26" x14ac:dyDescent="0.15">
      <c r="A11" t="s">
        <v>31</v>
      </c>
      <c r="B11" t="s">
        <v>32</v>
      </c>
      <c r="C11" t="s">
        <v>27</v>
      </c>
      <c r="D11">
        <v>0</v>
      </c>
      <c r="E11">
        <v>1</v>
      </c>
      <c r="F11">
        <v>677</v>
      </c>
      <c r="G11">
        <v>6</v>
      </c>
      <c r="I11" t="s">
        <v>31</v>
      </c>
      <c r="J11" t="s">
        <v>33</v>
      </c>
      <c r="K11" t="s">
        <v>34</v>
      </c>
      <c r="N11" s="7">
        <v>5</v>
      </c>
      <c r="O11" s="8">
        <v>6754</v>
      </c>
      <c r="P11" s="8">
        <v>6638</v>
      </c>
      <c r="Q11" s="8">
        <v>6680</v>
      </c>
      <c r="R11" s="8">
        <v>6796</v>
      </c>
      <c r="S11" s="9">
        <v>6641</v>
      </c>
      <c r="U11" s="7">
        <v>5</v>
      </c>
      <c r="V11" s="8">
        <v>6754</v>
      </c>
      <c r="W11" s="8">
        <v>6638</v>
      </c>
      <c r="X11" s="8">
        <v>6680</v>
      </c>
      <c r="Y11" s="8">
        <v>6796</v>
      </c>
      <c r="Z11" s="9">
        <f t="shared" si="0"/>
        <v>6841</v>
      </c>
    </row>
    <row r="12" spans="1:26" x14ac:dyDescent="0.15">
      <c r="A12" t="s">
        <v>35</v>
      </c>
      <c r="B12" t="s">
        <v>32</v>
      </c>
      <c r="C12" t="s">
        <v>27</v>
      </c>
      <c r="D12">
        <v>0</v>
      </c>
      <c r="E12">
        <v>1</v>
      </c>
      <c r="F12">
        <v>639</v>
      </c>
      <c r="G12">
        <v>7</v>
      </c>
      <c r="I12" t="s">
        <v>35</v>
      </c>
      <c r="J12" t="s">
        <v>33</v>
      </c>
      <c r="K12" t="s">
        <v>34</v>
      </c>
      <c r="N12" s="7">
        <v>6</v>
      </c>
      <c r="O12" s="8">
        <v>6751</v>
      </c>
      <c r="P12" s="8">
        <v>6634</v>
      </c>
      <c r="Q12" s="8">
        <v>6682</v>
      </c>
      <c r="R12" s="8">
        <v>6802</v>
      </c>
      <c r="S12" s="9">
        <v>6567</v>
      </c>
      <c r="U12" s="7">
        <v>6</v>
      </c>
      <c r="V12" s="8">
        <v>6751</v>
      </c>
      <c r="W12" s="8">
        <v>6634</v>
      </c>
      <c r="X12" s="8">
        <v>6682</v>
      </c>
      <c r="Y12" s="8">
        <v>6802</v>
      </c>
      <c r="Z12" s="9">
        <f t="shared" si="0"/>
        <v>6767</v>
      </c>
    </row>
    <row r="13" spans="1:26" x14ac:dyDescent="0.15">
      <c r="A13" t="s">
        <v>36</v>
      </c>
      <c r="B13" t="s">
        <v>32</v>
      </c>
      <c r="C13" t="s">
        <v>27</v>
      </c>
      <c r="D13">
        <v>0</v>
      </c>
      <c r="E13">
        <v>1</v>
      </c>
      <c r="F13">
        <v>508</v>
      </c>
      <c r="G13">
        <v>9</v>
      </c>
      <c r="I13" t="s">
        <v>36</v>
      </c>
      <c r="J13" t="s">
        <v>37</v>
      </c>
      <c r="K13" t="s">
        <v>34</v>
      </c>
      <c r="N13" s="7">
        <v>7</v>
      </c>
      <c r="O13" s="8">
        <v>6786</v>
      </c>
      <c r="P13" s="8">
        <v>6672</v>
      </c>
      <c r="Q13" s="8">
        <v>6709</v>
      </c>
      <c r="R13" s="8">
        <v>0</v>
      </c>
      <c r="S13" s="9">
        <v>6520</v>
      </c>
      <c r="U13" s="7">
        <v>7</v>
      </c>
      <c r="V13" s="8">
        <v>6786</v>
      </c>
      <c r="W13" s="8">
        <v>6672</v>
      </c>
      <c r="X13" s="8">
        <v>6709</v>
      </c>
      <c r="Y13" s="8">
        <v>0</v>
      </c>
      <c r="Z13" s="9">
        <f t="shared" si="0"/>
        <v>6720</v>
      </c>
    </row>
    <row r="14" spans="1:26" x14ac:dyDescent="0.15">
      <c r="A14" t="s">
        <v>38</v>
      </c>
      <c r="B14" t="s">
        <v>32</v>
      </c>
      <c r="C14" t="s">
        <v>27</v>
      </c>
      <c r="D14">
        <v>0</v>
      </c>
      <c r="E14">
        <v>1</v>
      </c>
      <c r="F14">
        <v>544</v>
      </c>
      <c r="G14">
        <v>10</v>
      </c>
      <c r="I14" t="s">
        <v>38</v>
      </c>
      <c r="J14" t="s">
        <v>37</v>
      </c>
      <c r="K14" t="s">
        <v>34</v>
      </c>
      <c r="N14" s="7">
        <v>8</v>
      </c>
      <c r="O14" s="8">
        <v>6714</v>
      </c>
      <c r="P14" s="8">
        <v>6622</v>
      </c>
      <c r="Q14" s="8">
        <v>6705</v>
      </c>
      <c r="R14" s="8">
        <v>0</v>
      </c>
      <c r="S14" s="9">
        <v>6539</v>
      </c>
      <c r="U14" s="7">
        <v>8</v>
      </c>
      <c r="V14" s="8">
        <v>6714</v>
      </c>
      <c r="W14" s="8">
        <v>6622</v>
      </c>
      <c r="X14" s="8">
        <v>6705</v>
      </c>
      <c r="Y14" s="8">
        <v>0</v>
      </c>
      <c r="Z14" s="9">
        <f t="shared" si="0"/>
        <v>6739</v>
      </c>
    </row>
    <row r="15" spans="1:26" x14ac:dyDescent="0.15">
      <c r="A15" t="s">
        <v>39</v>
      </c>
      <c r="B15" t="s">
        <v>32</v>
      </c>
      <c r="C15" t="s">
        <v>27</v>
      </c>
      <c r="D15">
        <v>0</v>
      </c>
      <c r="E15">
        <v>1</v>
      </c>
      <c r="F15">
        <v>724</v>
      </c>
      <c r="G15">
        <v>12</v>
      </c>
      <c r="I15" t="s">
        <v>39</v>
      </c>
      <c r="J15" t="s">
        <v>40</v>
      </c>
      <c r="K15" t="s">
        <v>41</v>
      </c>
      <c r="N15" s="7">
        <v>9</v>
      </c>
      <c r="O15" s="8">
        <v>6655</v>
      </c>
      <c r="P15" s="8">
        <v>6567</v>
      </c>
      <c r="Q15" s="8">
        <v>6626</v>
      </c>
      <c r="R15" s="8">
        <v>0</v>
      </c>
      <c r="S15" s="9">
        <v>6475</v>
      </c>
      <c r="U15" s="7">
        <v>9</v>
      </c>
      <c r="V15" s="8">
        <v>6655</v>
      </c>
      <c r="W15" s="8">
        <v>6567</v>
      </c>
      <c r="X15" s="8">
        <v>6626</v>
      </c>
      <c r="Y15" s="8">
        <v>0</v>
      </c>
      <c r="Z15" s="9">
        <f t="shared" si="0"/>
        <v>6675</v>
      </c>
    </row>
    <row r="16" spans="1:26" x14ac:dyDescent="0.15">
      <c r="A16" t="s">
        <v>42</v>
      </c>
      <c r="B16" t="s">
        <v>32</v>
      </c>
      <c r="C16" t="s">
        <v>27</v>
      </c>
      <c r="D16">
        <v>0</v>
      </c>
      <c r="E16">
        <v>1</v>
      </c>
      <c r="F16">
        <v>666</v>
      </c>
      <c r="G16">
        <v>13</v>
      </c>
      <c r="I16" t="s">
        <v>42</v>
      </c>
      <c r="J16" t="s">
        <v>40</v>
      </c>
      <c r="K16" t="s">
        <v>41</v>
      </c>
      <c r="N16" s="7">
        <v>10</v>
      </c>
      <c r="O16" s="8">
        <v>6553</v>
      </c>
      <c r="P16" s="8">
        <v>6493</v>
      </c>
      <c r="Q16" s="8">
        <v>6564</v>
      </c>
      <c r="R16" s="8">
        <v>0</v>
      </c>
      <c r="S16" s="9">
        <v>6435</v>
      </c>
      <c r="U16" s="7">
        <v>10</v>
      </c>
      <c r="V16" s="8">
        <v>6553</v>
      </c>
      <c r="W16" s="8">
        <v>6493</v>
      </c>
      <c r="X16" s="8">
        <v>6564</v>
      </c>
      <c r="Y16" s="8">
        <v>0</v>
      </c>
      <c r="Z16" s="9">
        <f t="shared" si="0"/>
        <v>6635</v>
      </c>
    </row>
    <row r="17" spans="1:26" x14ac:dyDescent="0.15">
      <c r="A17" t="s">
        <v>43</v>
      </c>
      <c r="B17" t="s">
        <v>32</v>
      </c>
      <c r="C17" t="s">
        <v>27</v>
      </c>
      <c r="D17">
        <v>0</v>
      </c>
      <c r="E17">
        <v>1</v>
      </c>
      <c r="F17">
        <v>905</v>
      </c>
      <c r="G17">
        <v>15</v>
      </c>
      <c r="I17" t="s">
        <v>43</v>
      </c>
      <c r="J17" t="s">
        <v>44</v>
      </c>
      <c r="K17" t="s">
        <v>41</v>
      </c>
      <c r="N17" s="7">
        <v>11</v>
      </c>
      <c r="O17" s="8">
        <v>6484</v>
      </c>
      <c r="P17" s="8">
        <v>6470</v>
      </c>
      <c r="Q17" s="8">
        <v>6587</v>
      </c>
      <c r="R17" s="8">
        <v>0</v>
      </c>
      <c r="S17" s="9">
        <v>6423</v>
      </c>
      <c r="U17" s="7">
        <v>11</v>
      </c>
      <c r="V17" s="8">
        <v>6484</v>
      </c>
      <c r="W17" s="8">
        <v>6470</v>
      </c>
      <c r="X17" s="8">
        <v>6587</v>
      </c>
      <c r="Y17" s="8">
        <v>0</v>
      </c>
      <c r="Z17" s="9">
        <f t="shared" si="0"/>
        <v>6623</v>
      </c>
    </row>
    <row r="18" spans="1:26" x14ac:dyDescent="0.15">
      <c r="A18" t="s">
        <v>45</v>
      </c>
      <c r="B18" t="s">
        <v>32</v>
      </c>
      <c r="C18" t="s">
        <v>27</v>
      </c>
      <c r="D18">
        <v>0</v>
      </c>
      <c r="E18">
        <v>1</v>
      </c>
      <c r="F18">
        <v>837</v>
      </c>
      <c r="G18">
        <v>16</v>
      </c>
      <c r="I18" t="s">
        <v>45</v>
      </c>
      <c r="J18" t="s">
        <v>44</v>
      </c>
      <c r="K18" t="s">
        <v>41</v>
      </c>
      <c r="N18" s="7">
        <v>12</v>
      </c>
      <c r="O18" s="8">
        <v>6463</v>
      </c>
      <c r="P18" s="8">
        <v>6200</v>
      </c>
      <c r="Q18" s="8">
        <v>6308</v>
      </c>
      <c r="R18" s="8">
        <v>0</v>
      </c>
      <c r="S18" s="9">
        <v>6409</v>
      </c>
      <c r="U18" s="7">
        <v>12</v>
      </c>
      <c r="V18" s="8">
        <v>6463</v>
      </c>
      <c r="W18" s="8">
        <v>6200</v>
      </c>
      <c r="X18" s="8">
        <v>6308</v>
      </c>
      <c r="Y18" s="8">
        <v>0</v>
      </c>
      <c r="Z18" s="9">
        <f t="shared" si="0"/>
        <v>6609</v>
      </c>
    </row>
    <row r="19" spans="1:26" x14ac:dyDescent="0.15">
      <c r="A19" t="s">
        <v>46</v>
      </c>
      <c r="B19" t="s">
        <v>32</v>
      </c>
      <c r="C19" t="s">
        <v>27</v>
      </c>
      <c r="D19">
        <v>0</v>
      </c>
      <c r="E19">
        <v>1</v>
      </c>
      <c r="F19">
        <v>817</v>
      </c>
      <c r="G19">
        <v>17</v>
      </c>
      <c r="I19" t="s">
        <v>46</v>
      </c>
      <c r="J19" t="s">
        <v>44</v>
      </c>
      <c r="K19" t="s">
        <v>41</v>
      </c>
      <c r="N19" s="7">
        <v>13</v>
      </c>
      <c r="O19" s="8">
        <v>6258</v>
      </c>
      <c r="P19" s="8">
        <v>6106</v>
      </c>
      <c r="Q19" s="8">
        <v>6227</v>
      </c>
      <c r="R19" s="8">
        <v>0</v>
      </c>
      <c r="S19" s="9">
        <v>6436</v>
      </c>
      <c r="U19" s="7">
        <v>13</v>
      </c>
      <c r="V19" s="8">
        <v>6258</v>
      </c>
      <c r="W19" s="8">
        <v>6106</v>
      </c>
      <c r="X19" s="8">
        <v>6227</v>
      </c>
      <c r="Y19" s="8">
        <v>0</v>
      </c>
      <c r="Z19" s="9">
        <f t="shared" si="0"/>
        <v>6636</v>
      </c>
    </row>
    <row r="20" spans="1:26" ht="14" thickBot="1" x14ac:dyDescent="0.2">
      <c r="A20" t="s">
        <v>47</v>
      </c>
      <c r="B20" t="s">
        <v>32</v>
      </c>
      <c r="C20" t="s">
        <v>27</v>
      </c>
      <c r="D20">
        <v>0</v>
      </c>
      <c r="E20">
        <v>1</v>
      </c>
      <c r="F20">
        <v>411</v>
      </c>
      <c r="G20">
        <v>19</v>
      </c>
      <c r="I20" t="s">
        <v>47</v>
      </c>
      <c r="J20" t="s">
        <v>48</v>
      </c>
      <c r="K20" t="s">
        <v>49</v>
      </c>
      <c r="N20" s="10">
        <v>14</v>
      </c>
      <c r="O20" s="11">
        <v>6110</v>
      </c>
      <c r="P20" s="11">
        <v>0</v>
      </c>
      <c r="Q20" s="11">
        <v>0</v>
      </c>
      <c r="R20" s="11">
        <v>0</v>
      </c>
      <c r="S20" s="12">
        <v>0</v>
      </c>
      <c r="U20" s="10">
        <v>14</v>
      </c>
      <c r="V20" s="11">
        <v>6110</v>
      </c>
      <c r="W20" s="11">
        <v>0</v>
      </c>
      <c r="X20" s="11">
        <v>0</v>
      </c>
      <c r="Y20" s="11">
        <v>0</v>
      </c>
      <c r="Z20" s="12">
        <v>0</v>
      </c>
    </row>
    <row r="21" spans="1:26" x14ac:dyDescent="0.15">
      <c r="A21" t="s">
        <v>50</v>
      </c>
      <c r="B21" t="s">
        <v>32</v>
      </c>
      <c r="C21" t="s">
        <v>27</v>
      </c>
      <c r="D21">
        <v>0</v>
      </c>
      <c r="E21">
        <v>1</v>
      </c>
      <c r="F21">
        <v>264</v>
      </c>
      <c r="G21">
        <v>20</v>
      </c>
      <c r="I21" t="s">
        <v>50</v>
      </c>
      <c r="J21" t="s">
        <v>48</v>
      </c>
      <c r="K21" t="s">
        <v>49</v>
      </c>
    </row>
    <row r="22" spans="1:26" x14ac:dyDescent="0.15">
      <c r="A22" t="s">
        <v>28</v>
      </c>
      <c r="B22" t="s">
        <v>51</v>
      </c>
      <c r="C22" t="s">
        <v>27</v>
      </c>
      <c r="D22">
        <v>0</v>
      </c>
      <c r="E22">
        <v>0</v>
      </c>
      <c r="F22" s="1">
        <f>4929-10</f>
        <v>4919</v>
      </c>
      <c r="G22">
        <v>-1</v>
      </c>
    </row>
    <row r="23" spans="1:26" x14ac:dyDescent="0.15">
      <c r="A23" t="s">
        <v>33</v>
      </c>
      <c r="B23" t="s">
        <v>52</v>
      </c>
      <c r="C23" t="s">
        <v>27</v>
      </c>
      <c r="D23">
        <v>1</v>
      </c>
      <c r="E23">
        <v>1</v>
      </c>
      <c r="F23">
        <v>1547</v>
      </c>
      <c r="G23">
        <v>-1</v>
      </c>
    </row>
    <row r="24" spans="1:26" x14ac:dyDescent="0.15">
      <c r="A24" t="s">
        <v>37</v>
      </c>
      <c r="B24" t="s">
        <v>52</v>
      </c>
      <c r="C24" t="s">
        <v>27</v>
      </c>
      <c r="D24">
        <v>1</v>
      </c>
      <c r="E24">
        <v>1</v>
      </c>
      <c r="F24">
        <v>1675</v>
      </c>
      <c r="G24">
        <v>-1</v>
      </c>
    </row>
    <row r="25" spans="1:26" x14ac:dyDescent="0.15">
      <c r="A25" t="s">
        <v>40</v>
      </c>
      <c r="B25" t="s">
        <v>52</v>
      </c>
      <c r="C25" t="s">
        <v>27</v>
      </c>
      <c r="D25">
        <v>1</v>
      </c>
      <c r="E25">
        <v>1</v>
      </c>
      <c r="F25">
        <v>1766</v>
      </c>
      <c r="G25">
        <v>-1</v>
      </c>
    </row>
    <row r="26" spans="1:26" x14ac:dyDescent="0.15">
      <c r="A26" t="s">
        <v>44</v>
      </c>
      <c r="B26" t="s">
        <v>52</v>
      </c>
      <c r="C26" t="s">
        <v>27</v>
      </c>
      <c r="D26">
        <v>1</v>
      </c>
      <c r="E26">
        <v>1</v>
      </c>
      <c r="F26">
        <v>1429</v>
      </c>
      <c r="G26">
        <v>-1</v>
      </c>
    </row>
    <row r="27" spans="1:26" x14ac:dyDescent="0.15">
      <c r="A27" t="s">
        <v>48</v>
      </c>
      <c r="B27" t="s">
        <v>26</v>
      </c>
      <c r="C27" t="s">
        <v>27</v>
      </c>
      <c r="D27">
        <v>1</v>
      </c>
      <c r="E27">
        <v>1</v>
      </c>
      <c r="F27">
        <v>570</v>
      </c>
      <c r="G27">
        <v>-1</v>
      </c>
    </row>
    <row r="28" spans="1:26" x14ac:dyDescent="0.15">
      <c r="A28" t="s">
        <v>34</v>
      </c>
      <c r="B28" t="s">
        <v>51</v>
      </c>
      <c r="C28" t="s">
        <v>27</v>
      </c>
      <c r="D28">
        <v>0</v>
      </c>
      <c r="E28">
        <v>0</v>
      </c>
      <c r="F28" s="1">
        <f>4049-10</f>
        <v>4039</v>
      </c>
      <c r="G28">
        <v>-1</v>
      </c>
    </row>
    <row r="29" spans="1:26" x14ac:dyDescent="0.15">
      <c r="A29" t="s">
        <v>41</v>
      </c>
      <c r="B29" t="s">
        <v>51</v>
      </c>
      <c r="C29" t="s">
        <v>27</v>
      </c>
      <c r="D29">
        <v>0</v>
      </c>
      <c r="E29">
        <v>0</v>
      </c>
      <c r="F29" s="1">
        <f>3704-10</f>
        <v>3694</v>
      </c>
      <c r="G29">
        <v>-1</v>
      </c>
    </row>
    <row r="30" spans="1:26" x14ac:dyDescent="0.15">
      <c r="A30" t="s">
        <v>53</v>
      </c>
      <c r="B30" t="s">
        <v>26</v>
      </c>
      <c r="C30" t="s">
        <v>54</v>
      </c>
      <c r="D30">
        <v>0</v>
      </c>
      <c r="E30">
        <v>1</v>
      </c>
      <c r="F30" s="2">
        <v>1319</v>
      </c>
      <c r="G30">
        <v>2</v>
      </c>
      <c r="I30" t="s">
        <v>53</v>
      </c>
      <c r="J30" t="s">
        <v>55</v>
      </c>
    </row>
    <row r="31" spans="1:26" x14ac:dyDescent="0.15">
      <c r="A31" t="s">
        <v>56</v>
      </c>
      <c r="B31" t="s">
        <v>26</v>
      </c>
      <c r="C31" t="s">
        <v>54</v>
      </c>
      <c r="D31">
        <v>0</v>
      </c>
      <c r="E31">
        <v>1</v>
      </c>
      <c r="F31">
        <v>1281</v>
      </c>
      <c r="G31">
        <v>3</v>
      </c>
      <c r="I31" t="s">
        <v>56</v>
      </c>
      <c r="J31" t="s">
        <v>55</v>
      </c>
    </row>
    <row r="32" spans="1:26" x14ac:dyDescent="0.15">
      <c r="A32" t="s">
        <v>57</v>
      </c>
      <c r="B32" t="s">
        <v>26</v>
      </c>
      <c r="C32" t="s">
        <v>54</v>
      </c>
      <c r="D32">
        <v>0</v>
      </c>
      <c r="E32">
        <v>1</v>
      </c>
      <c r="F32">
        <v>1305</v>
      </c>
      <c r="G32">
        <v>4</v>
      </c>
      <c r="I32" t="s">
        <v>57</v>
      </c>
      <c r="J32" t="s">
        <v>55</v>
      </c>
    </row>
    <row r="33" spans="1:26" x14ac:dyDescent="0.15">
      <c r="A33" t="s">
        <v>58</v>
      </c>
      <c r="B33" t="s">
        <v>32</v>
      </c>
      <c r="C33" t="s">
        <v>54</v>
      </c>
      <c r="D33">
        <v>0</v>
      </c>
      <c r="E33">
        <v>1</v>
      </c>
      <c r="F33">
        <v>531</v>
      </c>
      <c r="G33">
        <v>6</v>
      </c>
      <c r="I33" t="s">
        <v>58</v>
      </c>
      <c r="J33" t="s">
        <v>59</v>
      </c>
      <c r="K33" t="s">
        <v>60</v>
      </c>
    </row>
    <row r="34" spans="1:26" x14ac:dyDescent="0.15">
      <c r="A34" t="s">
        <v>61</v>
      </c>
      <c r="B34" t="s">
        <v>32</v>
      </c>
      <c r="C34" t="s">
        <v>54</v>
      </c>
      <c r="D34">
        <v>0</v>
      </c>
      <c r="E34">
        <v>1</v>
      </c>
      <c r="F34">
        <v>495</v>
      </c>
      <c r="G34">
        <v>7</v>
      </c>
      <c r="I34" t="s">
        <v>61</v>
      </c>
      <c r="J34" t="s">
        <v>59</v>
      </c>
      <c r="K34" t="s">
        <v>60</v>
      </c>
    </row>
    <row r="35" spans="1:26" x14ac:dyDescent="0.15">
      <c r="A35" t="s">
        <v>62</v>
      </c>
      <c r="B35" t="s">
        <v>32</v>
      </c>
      <c r="C35" t="s">
        <v>54</v>
      </c>
      <c r="D35">
        <v>0</v>
      </c>
      <c r="E35">
        <v>1</v>
      </c>
      <c r="F35">
        <v>525</v>
      </c>
      <c r="G35">
        <v>9</v>
      </c>
      <c r="I35" t="s">
        <v>62</v>
      </c>
      <c r="J35" t="s">
        <v>63</v>
      </c>
      <c r="K35" t="s">
        <v>60</v>
      </c>
    </row>
    <row r="36" spans="1:26" x14ac:dyDescent="0.15">
      <c r="A36" t="s">
        <v>64</v>
      </c>
      <c r="B36" t="s">
        <v>32</v>
      </c>
      <c r="C36" t="s">
        <v>54</v>
      </c>
      <c r="D36">
        <v>0</v>
      </c>
      <c r="E36">
        <v>1</v>
      </c>
      <c r="F36">
        <v>564</v>
      </c>
      <c r="G36">
        <v>10</v>
      </c>
      <c r="I36" t="s">
        <v>64</v>
      </c>
      <c r="J36" t="s">
        <v>63</v>
      </c>
      <c r="K36" t="s">
        <v>60</v>
      </c>
    </row>
    <row r="37" spans="1:26" x14ac:dyDescent="0.15">
      <c r="A37" t="s">
        <v>65</v>
      </c>
      <c r="B37" t="s">
        <v>32</v>
      </c>
      <c r="C37" t="s">
        <v>54</v>
      </c>
      <c r="D37">
        <v>0</v>
      </c>
      <c r="E37">
        <v>1</v>
      </c>
      <c r="F37">
        <v>666</v>
      </c>
      <c r="G37">
        <v>12</v>
      </c>
      <c r="I37" t="s">
        <v>65</v>
      </c>
      <c r="J37" t="s">
        <v>66</v>
      </c>
      <c r="K37" t="s">
        <v>67</v>
      </c>
    </row>
    <row r="38" spans="1:26" x14ac:dyDescent="0.15">
      <c r="A38" t="s">
        <v>68</v>
      </c>
      <c r="B38" t="s">
        <v>32</v>
      </c>
      <c r="C38" t="s">
        <v>54</v>
      </c>
      <c r="D38">
        <v>0</v>
      </c>
      <c r="E38">
        <v>1</v>
      </c>
      <c r="F38">
        <v>613</v>
      </c>
      <c r="G38">
        <v>13</v>
      </c>
      <c r="I38" t="s">
        <v>68</v>
      </c>
      <c r="J38" t="s">
        <v>66</v>
      </c>
      <c r="K38" t="s">
        <v>67</v>
      </c>
    </row>
    <row r="39" spans="1:26" x14ac:dyDescent="0.15">
      <c r="A39" t="s">
        <v>69</v>
      </c>
      <c r="B39" t="s">
        <v>32</v>
      </c>
      <c r="C39" t="s">
        <v>54</v>
      </c>
      <c r="D39">
        <v>0</v>
      </c>
      <c r="E39">
        <v>1</v>
      </c>
      <c r="F39">
        <v>674</v>
      </c>
      <c r="G39">
        <v>15</v>
      </c>
      <c r="I39" t="s">
        <v>69</v>
      </c>
      <c r="J39" t="s">
        <v>70</v>
      </c>
      <c r="K39" t="s">
        <v>67</v>
      </c>
    </row>
    <row r="40" spans="1:26" x14ac:dyDescent="0.15">
      <c r="A40" t="s">
        <v>71</v>
      </c>
      <c r="B40" t="s">
        <v>32</v>
      </c>
      <c r="C40" t="s">
        <v>54</v>
      </c>
      <c r="D40">
        <v>0</v>
      </c>
      <c r="E40">
        <v>1</v>
      </c>
      <c r="F40">
        <v>652</v>
      </c>
      <c r="G40">
        <v>16</v>
      </c>
      <c r="I40" t="s">
        <v>71</v>
      </c>
      <c r="J40" t="s">
        <v>70</v>
      </c>
      <c r="K40" t="s">
        <v>67</v>
      </c>
    </row>
    <row r="41" spans="1:26" x14ac:dyDescent="0.15">
      <c r="A41" t="s">
        <v>72</v>
      </c>
      <c r="B41" t="s">
        <v>32</v>
      </c>
      <c r="C41" t="s">
        <v>54</v>
      </c>
      <c r="D41">
        <v>0</v>
      </c>
      <c r="E41">
        <v>1</v>
      </c>
      <c r="F41">
        <v>381</v>
      </c>
      <c r="G41">
        <v>19</v>
      </c>
      <c r="I41" t="s">
        <v>72</v>
      </c>
      <c r="J41" t="s">
        <v>73</v>
      </c>
      <c r="K41" t="s">
        <v>49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15">
      <c r="A42" t="s">
        <v>74</v>
      </c>
      <c r="B42" t="s">
        <v>32</v>
      </c>
      <c r="C42" t="s">
        <v>54</v>
      </c>
      <c r="D42">
        <v>0</v>
      </c>
      <c r="E42">
        <v>1</v>
      </c>
      <c r="F42">
        <v>288</v>
      </c>
      <c r="G42">
        <v>20</v>
      </c>
      <c r="I42" t="s">
        <v>74</v>
      </c>
      <c r="J42" t="s">
        <v>73</v>
      </c>
      <c r="K42" t="s">
        <v>49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15">
      <c r="A43" t="s">
        <v>55</v>
      </c>
      <c r="B43" t="s">
        <v>51</v>
      </c>
      <c r="C43" t="s">
        <v>54</v>
      </c>
      <c r="D43">
        <v>0</v>
      </c>
      <c r="E43">
        <v>0</v>
      </c>
      <c r="F43" s="1">
        <f>4831-10-5</f>
        <v>4816</v>
      </c>
      <c r="G43">
        <v>-1</v>
      </c>
      <c r="M43" s="8"/>
      <c r="N43" s="13"/>
      <c r="O43" s="13"/>
      <c r="P43" s="13"/>
      <c r="Q43" s="13"/>
      <c r="R43" s="13"/>
      <c r="S43" s="13"/>
      <c r="T43" s="8"/>
      <c r="U43" s="13"/>
      <c r="V43" s="13"/>
      <c r="W43" s="13"/>
      <c r="X43" s="13"/>
      <c r="Y43" s="13"/>
      <c r="Z43" s="13"/>
    </row>
    <row r="44" spans="1:26" x14ac:dyDescent="0.15">
      <c r="A44" t="s">
        <v>59</v>
      </c>
      <c r="B44" t="s">
        <v>52</v>
      </c>
      <c r="C44" t="s">
        <v>54</v>
      </c>
      <c r="D44">
        <v>1</v>
      </c>
      <c r="E44">
        <v>1</v>
      </c>
      <c r="F44">
        <v>1645</v>
      </c>
      <c r="G44">
        <v>-1</v>
      </c>
      <c r="M44" s="8"/>
      <c r="N44" s="14"/>
      <c r="O44" s="8"/>
      <c r="P44" s="8"/>
      <c r="Q44" s="8"/>
      <c r="R44" s="8"/>
      <c r="S44" s="8"/>
      <c r="T44" s="8"/>
      <c r="U44" s="14"/>
      <c r="V44" s="8"/>
      <c r="W44" s="8"/>
      <c r="X44" s="8"/>
      <c r="Y44" s="8"/>
      <c r="Z44" s="8"/>
    </row>
    <row r="45" spans="1:26" x14ac:dyDescent="0.15">
      <c r="A45" t="s">
        <v>63</v>
      </c>
      <c r="B45" t="s">
        <v>52</v>
      </c>
      <c r="C45" t="s">
        <v>54</v>
      </c>
      <c r="D45">
        <v>1</v>
      </c>
      <c r="E45">
        <v>1</v>
      </c>
      <c r="F45">
        <v>1611</v>
      </c>
      <c r="G45">
        <v>-1</v>
      </c>
      <c r="M45" s="8"/>
      <c r="N45" s="14"/>
      <c r="O45" s="8"/>
      <c r="P45" s="8"/>
      <c r="Q45" s="8"/>
      <c r="R45" s="8"/>
      <c r="S45" s="8"/>
      <c r="T45" s="8"/>
      <c r="U45" s="14"/>
      <c r="V45" s="8"/>
      <c r="W45" s="8"/>
      <c r="X45" s="8"/>
      <c r="Y45" s="8"/>
      <c r="Z45" s="8"/>
    </row>
    <row r="46" spans="1:26" x14ac:dyDescent="0.15">
      <c r="A46" t="s">
        <v>66</v>
      </c>
      <c r="B46" t="s">
        <v>52</v>
      </c>
      <c r="C46" t="s">
        <v>54</v>
      </c>
      <c r="D46">
        <v>1</v>
      </c>
      <c r="E46">
        <v>1</v>
      </c>
      <c r="F46">
        <v>1302</v>
      </c>
      <c r="G46">
        <v>-1</v>
      </c>
      <c r="M46" s="8"/>
      <c r="N46" s="14"/>
      <c r="O46" s="8"/>
      <c r="P46" s="8"/>
      <c r="Q46" s="8"/>
      <c r="R46" s="8"/>
      <c r="S46" s="8"/>
      <c r="T46" s="8"/>
      <c r="U46" s="14"/>
      <c r="V46" s="8"/>
      <c r="W46" s="8"/>
      <c r="X46" s="8"/>
      <c r="Y46" s="8"/>
      <c r="Z46" s="8"/>
    </row>
    <row r="47" spans="1:26" x14ac:dyDescent="0.15">
      <c r="A47" t="s">
        <v>70</v>
      </c>
      <c r="B47" t="s">
        <v>52</v>
      </c>
      <c r="C47" t="s">
        <v>54</v>
      </c>
      <c r="D47">
        <v>1</v>
      </c>
      <c r="E47">
        <v>1</v>
      </c>
      <c r="F47">
        <v>1167</v>
      </c>
      <c r="G47">
        <v>-1</v>
      </c>
      <c r="M47" s="8"/>
      <c r="N47" s="14"/>
      <c r="O47" s="8"/>
      <c r="P47" s="8"/>
      <c r="Q47" s="8"/>
      <c r="R47" s="8"/>
      <c r="S47" s="8"/>
      <c r="T47" s="8"/>
      <c r="U47" s="14"/>
      <c r="V47" s="8"/>
      <c r="W47" s="8"/>
      <c r="X47" s="8"/>
      <c r="Y47" s="8"/>
      <c r="Z47" s="8"/>
    </row>
    <row r="48" spans="1:26" x14ac:dyDescent="0.15">
      <c r="A48" t="s">
        <v>73</v>
      </c>
      <c r="B48" t="s">
        <v>26</v>
      </c>
      <c r="C48" t="s">
        <v>54</v>
      </c>
      <c r="D48">
        <v>1</v>
      </c>
      <c r="E48">
        <v>1</v>
      </c>
      <c r="F48">
        <v>541</v>
      </c>
      <c r="G48">
        <v>-1</v>
      </c>
      <c r="M48" s="8"/>
      <c r="N48" s="14"/>
      <c r="O48" s="8"/>
      <c r="P48" s="8"/>
      <c r="Q48" s="8"/>
      <c r="R48" s="8"/>
      <c r="S48" s="8"/>
      <c r="T48" s="8"/>
      <c r="U48" s="14"/>
      <c r="V48" s="8"/>
      <c r="W48" s="8"/>
      <c r="X48" s="8"/>
      <c r="Y48" s="8"/>
      <c r="Z48" s="8"/>
    </row>
    <row r="49" spans="1:26" x14ac:dyDescent="0.15">
      <c r="A49" t="s">
        <v>60</v>
      </c>
      <c r="B49" t="s">
        <v>51</v>
      </c>
      <c r="C49" t="s">
        <v>54</v>
      </c>
      <c r="D49">
        <v>0</v>
      </c>
      <c r="E49">
        <v>0</v>
      </c>
      <c r="F49" s="1">
        <f>3985-10</f>
        <v>3975</v>
      </c>
      <c r="G49">
        <v>-1</v>
      </c>
      <c r="M49" s="8"/>
      <c r="N49" s="14"/>
      <c r="O49" s="8"/>
      <c r="P49" s="8"/>
      <c r="Q49" s="8"/>
      <c r="R49" s="8"/>
      <c r="S49" s="8"/>
      <c r="T49" s="8"/>
      <c r="U49" s="14"/>
      <c r="V49" s="8"/>
      <c r="W49" s="8"/>
      <c r="X49" s="8"/>
      <c r="Y49" s="8"/>
      <c r="Z49" s="8"/>
    </row>
    <row r="50" spans="1:26" x14ac:dyDescent="0.15">
      <c r="A50" t="s">
        <v>67</v>
      </c>
      <c r="B50" t="s">
        <v>75</v>
      </c>
      <c r="C50" t="s">
        <v>54</v>
      </c>
      <c r="D50">
        <v>0</v>
      </c>
      <c r="E50">
        <v>0</v>
      </c>
      <c r="F50" s="1">
        <f>4137-10</f>
        <v>4127</v>
      </c>
      <c r="G50">
        <v>-1</v>
      </c>
      <c r="M50" s="8"/>
      <c r="N50" s="14"/>
      <c r="O50" s="8"/>
      <c r="P50" s="8"/>
      <c r="Q50" s="8"/>
      <c r="R50" s="8"/>
      <c r="S50" s="8"/>
      <c r="T50" s="8"/>
      <c r="U50" s="14"/>
      <c r="V50" s="8"/>
      <c r="W50" s="8"/>
      <c r="X50" s="8"/>
      <c r="Y50" s="8"/>
      <c r="Z50" s="8"/>
    </row>
    <row r="51" spans="1:26" x14ac:dyDescent="0.15">
      <c r="A51" t="s">
        <v>49</v>
      </c>
      <c r="B51" t="s">
        <v>76</v>
      </c>
      <c r="C51" t="s">
        <v>77</v>
      </c>
      <c r="D51">
        <v>0</v>
      </c>
      <c r="E51">
        <v>0</v>
      </c>
      <c r="F51" s="2">
        <v>4761</v>
      </c>
      <c r="G51">
        <v>-1</v>
      </c>
      <c r="M51" s="8"/>
      <c r="N51" s="14"/>
      <c r="O51" s="8"/>
      <c r="P51" s="8"/>
      <c r="Q51" s="8"/>
      <c r="R51" s="8"/>
      <c r="S51" s="8"/>
      <c r="T51" s="8"/>
      <c r="U51" s="14"/>
      <c r="V51" s="8"/>
      <c r="W51" s="8"/>
      <c r="X51" s="8"/>
      <c r="Y51" s="8"/>
      <c r="Z51" s="8"/>
    </row>
    <row r="52" spans="1:26" x14ac:dyDescent="0.15">
      <c r="A52" t="s">
        <v>78</v>
      </c>
      <c r="B52" t="s">
        <v>32</v>
      </c>
      <c r="C52" t="s">
        <v>79</v>
      </c>
      <c r="D52">
        <v>0</v>
      </c>
      <c r="E52">
        <v>1</v>
      </c>
      <c r="F52">
        <v>1441</v>
      </c>
      <c r="G52">
        <v>2</v>
      </c>
      <c r="I52" t="s">
        <v>78</v>
      </c>
      <c r="J52" t="s">
        <v>80</v>
      </c>
      <c r="M52" s="8"/>
      <c r="N52" s="14"/>
      <c r="O52" s="8"/>
      <c r="P52" s="8"/>
      <c r="Q52" s="8"/>
      <c r="R52" s="8"/>
      <c r="S52" s="8"/>
      <c r="T52" s="8"/>
      <c r="U52" s="14"/>
      <c r="V52" s="8"/>
      <c r="W52" s="8"/>
      <c r="X52" s="8"/>
      <c r="Y52" s="8"/>
      <c r="Z52" s="8"/>
    </row>
    <row r="53" spans="1:26" x14ac:dyDescent="0.15">
      <c r="A53" t="s">
        <v>81</v>
      </c>
      <c r="B53" t="s">
        <v>32</v>
      </c>
      <c r="C53" t="s">
        <v>79</v>
      </c>
      <c r="D53">
        <v>0</v>
      </c>
      <c r="E53">
        <v>1</v>
      </c>
      <c r="F53">
        <v>1405</v>
      </c>
      <c r="G53">
        <v>3</v>
      </c>
      <c r="I53" t="s">
        <v>81</v>
      </c>
      <c r="J53" t="s">
        <v>80</v>
      </c>
      <c r="M53" s="8"/>
      <c r="N53" s="14"/>
      <c r="O53" s="8"/>
      <c r="P53" s="8"/>
      <c r="Q53" s="8"/>
      <c r="R53" s="8"/>
      <c r="S53" s="8"/>
      <c r="T53" s="8"/>
      <c r="U53" s="14"/>
      <c r="V53" s="8"/>
      <c r="W53" s="8"/>
      <c r="X53" s="8"/>
      <c r="Y53" s="8"/>
      <c r="Z53" s="8"/>
    </row>
    <row r="54" spans="1:26" x14ac:dyDescent="0.15">
      <c r="A54" t="s">
        <v>82</v>
      </c>
      <c r="B54" t="s">
        <v>32</v>
      </c>
      <c r="C54" t="s">
        <v>79</v>
      </c>
      <c r="D54">
        <v>0</v>
      </c>
      <c r="E54">
        <v>1</v>
      </c>
      <c r="F54">
        <v>1428</v>
      </c>
      <c r="G54">
        <v>4</v>
      </c>
      <c r="I54" t="s">
        <v>82</v>
      </c>
      <c r="J54" t="s">
        <v>80</v>
      </c>
      <c r="M54" s="8"/>
      <c r="N54" s="14"/>
      <c r="O54" s="8"/>
      <c r="P54" s="8"/>
      <c r="Q54" s="8"/>
      <c r="R54" s="8"/>
      <c r="S54" s="8"/>
      <c r="T54" s="8"/>
      <c r="U54" s="14"/>
      <c r="V54" s="8"/>
      <c r="W54" s="8"/>
      <c r="X54" s="8"/>
      <c r="Y54" s="8"/>
      <c r="Z54" s="8"/>
    </row>
    <row r="55" spans="1:26" x14ac:dyDescent="0.15">
      <c r="A55" t="s">
        <v>83</v>
      </c>
      <c r="B55" t="s">
        <v>32</v>
      </c>
      <c r="C55" t="s">
        <v>79</v>
      </c>
      <c r="D55">
        <v>0</v>
      </c>
      <c r="E55">
        <v>1</v>
      </c>
      <c r="F55">
        <v>806</v>
      </c>
      <c r="G55">
        <v>6</v>
      </c>
      <c r="I55" t="s">
        <v>83</v>
      </c>
      <c r="J55" t="s">
        <v>84</v>
      </c>
      <c r="K55" t="s">
        <v>85</v>
      </c>
      <c r="M55" s="8"/>
      <c r="N55" s="14"/>
      <c r="O55" s="8"/>
      <c r="P55" s="8"/>
      <c r="Q55" s="8"/>
      <c r="R55" s="8"/>
      <c r="S55" s="8"/>
      <c r="T55" s="8"/>
      <c r="U55" s="14"/>
      <c r="V55" s="8"/>
      <c r="W55" s="8"/>
      <c r="X55" s="8"/>
      <c r="Y55" s="8"/>
      <c r="Z55" s="8"/>
    </row>
    <row r="56" spans="1:26" x14ac:dyDescent="0.15">
      <c r="A56" t="s">
        <v>86</v>
      </c>
      <c r="B56" t="s">
        <v>32</v>
      </c>
      <c r="C56" t="s">
        <v>79</v>
      </c>
      <c r="D56">
        <v>0</v>
      </c>
      <c r="E56">
        <v>1</v>
      </c>
      <c r="F56">
        <v>781</v>
      </c>
      <c r="G56">
        <v>7</v>
      </c>
      <c r="I56" t="s">
        <v>86</v>
      </c>
      <c r="J56" t="s">
        <v>84</v>
      </c>
      <c r="K56" t="s">
        <v>85</v>
      </c>
      <c r="M56" s="8"/>
      <c r="N56" s="14"/>
      <c r="O56" s="8"/>
      <c r="P56" s="8"/>
      <c r="Q56" s="8"/>
      <c r="R56" s="8"/>
      <c r="S56" s="8"/>
      <c r="T56" s="8"/>
      <c r="U56" s="14"/>
      <c r="V56" s="8"/>
      <c r="W56" s="8"/>
      <c r="X56" s="8"/>
      <c r="Y56" s="8"/>
      <c r="Z56" s="8"/>
    </row>
    <row r="57" spans="1:26" x14ac:dyDescent="0.15">
      <c r="A57" t="s">
        <v>87</v>
      </c>
      <c r="B57" t="s">
        <v>32</v>
      </c>
      <c r="C57" t="s">
        <v>79</v>
      </c>
      <c r="D57">
        <v>0</v>
      </c>
      <c r="E57">
        <v>1</v>
      </c>
      <c r="F57">
        <v>638</v>
      </c>
      <c r="G57">
        <v>9</v>
      </c>
      <c r="I57" t="s">
        <v>87</v>
      </c>
      <c r="J57" t="s">
        <v>88</v>
      </c>
      <c r="K57" t="s">
        <v>85</v>
      </c>
      <c r="M57" s="8"/>
      <c r="N57" s="14"/>
      <c r="O57" s="8"/>
      <c r="P57" s="8"/>
      <c r="Q57" s="8"/>
      <c r="R57" s="8"/>
      <c r="S57" s="8"/>
      <c r="T57" s="8"/>
      <c r="U57" s="14"/>
      <c r="V57" s="8"/>
      <c r="W57" s="8"/>
      <c r="X57" s="8"/>
      <c r="Y57" s="8"/>
      <c r="Z57" s="8"/>
    </row>
    <row r="58" spans="1:26" x14ac:dyDescent="0.15">
      <c r="A58" t="s">
        <v>89</v>
      </c>
      <c r="B58" t="s">
        <v>32</v>
      </c>
      <c r="C58" t="s">
        <v>79</v>
      </c>
      <c r="D58">
        <v>0</v>
      </c>
      <c r="E58">
        <v>1</v>
      </c>
      <c r="F58">
        <v>666</v>
      </c>
      <c r="G58">
        <v>10</v>
      </c>
      <c r="I58" t="s">
        <v>89</v>
      </c>
      <c r="J58" t="s">
        <v>88</v>
      </c>
      <c r="K58" t="s">
        <v>85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x14ac:dyDescent="0.15">
      <c r="A59" t="s">
        <v>90</v>
      </c>
      <c r="B59" t="s">
        <v>32</v>
      </c>
      <c r="C59" t="s">
        <v>79</v>
      </c>
      <c r="D59">
        <v>0</v>
      </c>
      <c r="E59">
        <v>1</v>
      </c>
      <c r="F59">
        <v>658</v>
      </c>
      <c r="G59">
        <v>12</v>
      </c>
      <c r="I59" t="s">
        <v>90</v>
      </c>
      <c r="J59" t="s">
        <v>91</v>
      </c>
      <c r="K59" t="s">
        <v>92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x14ac:dyDescent="0.15">
      <c r="A60" t="s">
        <v>93</v>
      </c>
      <c r="B60" t="s">
        <v>32</v>
      </c>
      <c r="C60" t="s">
        <v>79</v>
      </c>
      <c r="D60">
        <v>0</v>
      </c>
      <c r="E60">
        <v>1</v>
      </c>
      <c r="F60">
        <v>580</v>
      </c>
      <c r="G60">
        <v>13</v>
      </c>
      <c r="I60" t="s">
        <v>93</v>
      </c>
      <c r="J60" t="s">
        <v>91</v>
      </c>
      <c r="K60" t="s">
        <v>92</v>
      </c>
    </row>
    <row r="61" spans="1:26" x14ac:dyDescent="0.15">
      <c r="A61" t="s">
        <v>94</v>
      </c>
      <c r="B61" t="s">
        <v>32</v>
      </c>
      <c r="C61" t="s">
        <v>79</v>
      </c>
      <c r="D61">
        <v>0</v>
      </c>
      <c r="E61">
        <v>1</v>
      </c>
      <c r="F61">
        <v>424</v>
      </c>
      <c r="G61">
        <v>15</v>
      </c>
      <c r="I61" t="s">
        <v>94</v>
      </c>
      <c r="J61" t="s">
        <v>95</v>
      </c>
      <c r="K61" t="s">
        <v>92</v>
      </c>
    </row>
    <row r="62" spans="1:26" x14ac:dyDescent="0.15">
      <c r="A62" t="s">
        <v>96</v>
      </c>
      <c r="B62" t="s">
        <v>32</v>
      </c>
      <c r="C62" t="s">
        <v>79</v>
      </c>
      <c r="D62">
        <v>0</v>
      </c>
      <c r="E62">
        <v>1</v>
      </c>
      <c r="F62">
        <v>448</v>
      </c>
      <c r="G62">
        <v>16</v>
      </c>
      <c r="I62" t="s">
        <v>96</v>
      </c>
      <c r="J62" t="s">
        <v>95</v>
      </c>
      <c r="K62" t="s">
        <v>92</v>
      </c>
    </row>
    <row r="63" spans="1:26" x14ac:dyDescent="0.15">
      <c r="A63" t="s">
        <v>97</v>
      </c>
      <c r="B63" t="s">
        <v>32</v>
      </c>
      <c r="C63" t="s">
        <v>79</v>
      </c>
      <c r="D63">
        <v>0</v>
      </c>
      <c r="E63">
        <v>1</v>
      </c>
      <c r="F63">
        <v>334</v>
      </c>
      <c r="G63">
        <v>19</v>
      </c>
      <c r="I63" t="s">
        <v>97</v>
      </c>
      <c r="J63" t="s">
        <v>98</v>
      </c>
      <c r="K63" t="s">
        <v>49</v>
      </c>
    </row>
    <row r="64" spans="1:26" x14ac:dyDescent="0.15">
      <c r="A64" t="s">
        <v>99</v>
      </c>
      <c r="B64" t="s">
        <v>32</v>
      </c>
      <c r="C64" t="s">
        <v>79</v>
      </c>
      <c r="D64">
        <v>0</v>
      </c>
      <c r="E64">
        <v>1</v>
      </c>
      <c r="F64">
        <v>254</v>
      </c>
      <c r="G64">
        <v>20</v>
      </c>
      <c r="I64" t="s">
        <v>99</v>
      </c>
      <c r="J64" t="s">
        <v>98</v>
      </c>
      <c r="K64" t="s">
        <v>49</v>
      </c>
    </row>
    <row r="65" spans="1:11" x14ac:dyDescent="0.15">
      <c r="A65" t="s">
        <v>80</v>
      </c>
      <c r="B65" t="s">
        <v>75</v>
      </c>
      <c r="C65" t="s">
        <v>79</v>
      </c>
      <c r="D65">
        <v>0</v>
      </c>
      <c r="E65">
        <v>0</v>
      </c>
      <c r="F65" s="1">
        <f>4747-10+8</f>
        <v>4745</v>
      </c>
      <c r="G65">
        <v>-1</v>
      </c>
    </row>
    <row r="66" spans="1:11" x14ac:dyDescent="0.15">
      <c r="A66" t="s">
        <v>84</v>
      </c>
      <c r="B66" t="s">
        <v>52</v>
      </c>
      <c r="C66" t="s">
        <v>79</v>
      </c>
      <c r="D66">
        <v>1</v>
      </c>
      <c r="E66">
        <v>1</v>
      </c>
      <c r="F66">
        <v>1759</v>
      </c>
      <c r="G66">
        <v>-1</v>
      </c>
    </row>
    <row r="67" spans="1:11" x14ac:dyDescent="0.15">
      <c r="A67" t="s">
        <v>88</v>
      </c>
      <c r="B67" t="s">
        <v>52</v>
      </c>
      <c r="C67" t="s">
        <v>79</v>
      </c>
      <c r="D67">
        <v>1</v>
      </c>
      <c r="E67">
        <v>1</v>
      </c>
      <c r="F67">
        <v>1904</v>
      </c>
      <c r="G67">
        <v>-1</v>
      </c>
    </row>
    <row r="68" spans="1:11" x14ac:dyDescent="0.15">
      <c r="A68" t="s">
        <v>91</v>
      </c>
      <c r="B68" t="s">
        <v>26</v>
      </c>
      <c r="C68" t="s">
        <v>79</v>
      </c>
      <c r="D68">
        <v>1</v>
      </c>
      <c r="E68">
        <v>1</v>
      </c>
      <c r="F68">
        <v>625</v>
      </c>
      <c r="G68">
        <v>-1</v>
      </c>
    </row>
    <row r="69" spans="1:11" x14ac:dyDescent="0.15">
      <c r="A69" t="s">
        <v>95</v>
      </c>
      <c r="B69" t="s">
        <v>26</v>
      </c>
      <c r="C69" t="s">
        <v>79</v>
      </c>
      <c r="D69">
        <v>1</v>
      </c>
      <c r="E69">
        <v>1</v>
      </c>
      <c r="F69">
        <v>719</v>
      </c>
      <c r="G69">
        <v>-1</v>
      </c>
    </row>
    <row r="70" spans="1:11" x14ac:dyDescent="0.15">
      <c r="A70" t="s">
        <v>98</v>
      </c>
      <c r="B70" t="s">
        <v>26</v>
      </c>
      <c r="C70" t="s">
        <v>79</v>
      </c>
      <c r="D70">
        <v>1</v>
      </c>
      <c r="E70">
        <v>1</v>
      </c>
      <c r="F70">
        <v>689</v>
      </c>
      <c r="G70">
        <v>-1</v>
      </c>
    </row>
    <row r="71" spans="1:11" x14ac:dyDescent="0.15">
      <c r="A71" t="s">
        <v>85</v>
      </c>
      <c r="B71" t="s">
        <v>75</v>
      </c>
      <c r="C71" t="s">
        <v>79</v>
      </c>
      <c r="D71">
        <v>0</v>
      </c>
      <c r="E71">
        <v>0</v>
      </c>
      <c r="F71" s="1">
        <f>3626-10+8</f>
        <v>3624</v>
      </c>
      <c r="G71">
        <v>-1</v>
      </c>
    </row>
    <row r="72" spans="1:11" x14ac:dyDescent="0.15">
      <c r="A72" t="s">
        <v>92</v>
      </c>
      <c r="B72" t="s">
        <v>76</v>
      </c>
      <c r="C72" t="s">
        <v>79</v>
      </c>
      <c r="D72">
        <v>0</v>
      </c>
      <c r="E72">
        <v>0</v>
      </c>
      <c r="F72" s="1">
        <f>4905-10+8</f>
        <v>4903</v>
      </c>
      <c r="G72" t="s">
        <v>100</v>
      </c>
    </row>
    <row r="73" spans="1:11" x14ac:dyDescent="0.15">
      <c r="A73" t="s">
        <v>101</v>
      </c>
      <c r="B73" t="s">
        <v>32</v>
      </c>
      <c r="C73" t="s">
        <v>54</v>
      </c>
      <c r="D73">
        <v>0</v>
      </c>
      <c r="E73">
        <v>1</v>
      </c>
      <c r="F73" s="3">
        <f>1603-7</f>
        <v>1596</v>
      </c>
      <c r="G73">
        <v>2</v>
      </c>
      <c r="I73" t="s">
        <v>101</v>
      </c>
      <c r="J73" t="s">
        <v>80</v>
      </c>
    </row>
    <row r="74" spans="1:11" x14ac:dyDescent="0.15">
      <c r="A74" t="s">
        <v>102</v>
      </c>
      <c r="B74" t="s">
        <v>32</v>
      </c>
      <c r="C74" t="s">
        <v>54</v>
      </c>
      <c r="D74">
        <v>0</v>
      </c>
      <c r="E74">
        <v>1</v>
      </c>
      <c r="F74" s="3">
        <f>1581-7</f>
        <v>1574</v>
      </c>
      <c r="G74">
        <v>4</v>
      </c>
      <c r="I74" t="s">
        <v>102</v>
      </c>
      <c r="J74" t="s">
        <v>80</v>
      </c>
    </row>
    <row r="75" spans="1:11" x14ac:dyDescent="0.15">
      <c r="A75" t="s">
        <v>103</v>
      </c>
      <c r="B75" t="s">
        <v>32</v>
      </c>
      <c r="C75" t="s">
        <v>54</v>
      </c>
      <c r="D75">
        <v>0</v>
      </c>
      <c r="E75">
        <v>1</v>
      </c>
      <c r="F75">
        <v>810</v>
      </c>
      <c r="G75">
        <v>6</v>
      </c>
      <c r="I75" t="s">
        <v>103</v>
      </c>
      <c r="J75" t="s">
        <v>104</v>
      </c>
      <c r="K75" t="s">
        <v>85</v>
      </c>
    </row>
    <row r="76" spans="1:11" x14ac:dyDescent="0.15">
      <c r="A76" t="s">
        <v>105</v>
      </c>
      <c r="B76" t="s">
        <v>32</v>
      </c>
      <c r="C76" t="s">
        <v>54</v>
      </c>
      <c r="D76">
        <v>0</v>
      </c>
      <c r="E76">
        <v>1</v>
      </c>
      <c r="F76">
        <v>783</v>
      </c>
      <c r="G76">
        <v>7</v>
      </c>
      <c r="I76" t="s">
        <v>105</v>
      </c>
      <c r="J76" t="s">
        <v>104</v>
      </c>
      <c r="K76" t="s">
        <v>85</v>
      </c>
    </row>
    <row r="77" spans="1:11" x14ac:dyDescent="0.15">
      <c r="A77" t="s">
        <v>106</v>
      </c>
      <c r="B77" t="s">
        <v>32</v>
      </c>
      <c r="C77" t="s">
        <v>54</v>
      </c>
      <c r="D77">
        <v>0</v>
      </c>
      <c r="E77">
        <v>1</v>
      </c>
      <c r="F77">
        <v>657</v>
      </c>
      <c r="G77">
        <v>9</v>
      </c>
      <c r="I77" t="s">
        <v>106</v>
      </c>
      <c r="J77" t="s">
        <v>107</v>
      </c>
      <c r="K77" t="s">
        <v>85</v>
      </c>
    </row>
    <row r="78" spans="1:11" x14ac:dyDescent="0.15">
      <c r="A78" t="s">
        <v>108</v>
      </c>
      <c r="B78" t="s">
        <v>32</v>
      </c>
      <c r="C78" t="s">
        <v>54</v>
      </c>
      <c r="D78">
        <v>0</v>
      </c>
      <c r="E78">
        <v>1</v>
      </c>
      <c r="F78">
        <v>664</v>
      </c>
      <c r="G78">
        <v>10</v>
      </c>
      <c r="I78" t="s">
        <v>108</v>
      </c>
      <c r="J78" t="s">
        <v>107</v>
      </c>
      <c r="K78" t="s">
        <v>85</v>
      </c>
    </row>
    <row r="79" spans="1:11" x14ac:dyDescent="0.15">
      <c r="A79" t="s">
        <v>104</v>
      </c>
      <c r="B79" t="s">
        <v>32</v>
      </c>
      <c r="C79" t="s">
        <v>54</v>
      </c>
      <c r="D79">
        <v>1</v>
      </c>
      <c r="E79">
        <v>1</v>
      </c>
      <c r="F79" s="3">
        <f>1880-9</f>
        <v>1871</v>
      </c>
      <c r="G79">
        <v>-1</v>
      </c>
    </row>
    <row r="80" spans="1:11" x14ac:dyDescent="0.15">
      <c r="A80" t="s">
        <v>107</v>
      </c>
      <c r="B80" t="s">
        <v>32</v>
      </c>
      <c r="C80" t="s">
        <v>54</v>
      </c>
      <c r="D80">
        <v>1</v>
      </c>
      <c r="E80">
        <v>1</v>
      </c>
      <c r="F80" s="3">
        <f>2008-9</f>
        <v>1999</v>
      </c>
      <c r="G80">
        <v>-1</v>
      </c>
    </row>
    <row r="81" spans="1:12" x14ac:dyDescent="0.15">
      <c r="A81" t="s">
        <v>109</v>
      </c>
      <c r="B81" t="s">
        <v>110</v>
      </c>
      <c r="C81" t="s">
        <v>111</v>
      </c>
      <c r="D81">
        <v>0</v>
      </c>
      <c r="E81">
        <v>0</v>
      </c>
      <c r="F81">
        <v>544</v>
      </c>
      <c r="G81">
        <v>3</v>
      </c>
      <c r="I81" t="s">
        <v>109</v>
      </c>
      <c r="J81" t="s">
        <v>112</v>
      </c>
      <c r="K81" t="s">
        <v>113</v>
      </c>
      <c r="L81" t="s">
        <v>114</v>
      </c>
    </row>
    <row r="82" spans="1:12" x14ac:dyDescent="0.15">
      <c r="A82" t="s">
        <v>115</v>
      </c>
      <c r="B82" t="s">
        <v>110</v>
      </c>
      <c r="C82" t="s">
        <v>111</v>
      </c>
      <c r="D82">
        <v>0</v>
      </c>
      <c r="E82">
        <v>0</v>
      </c>
      <c r="F82">
        <v>382</v>
      </c>
      <c r="G82">
        <v>4</v>
      </c>
      <c r="I82" t="s">
        <v>115</v>
      </c>
      <c r="J82" t="s">
        <v>112</v>
      </c>
      <c r="K82" t="s">
        <v>113</v>
      </c>
      <c r="L82" t="s">
        <v>114</v>
      </c>
    </row>
    <row r="83" spans="1:12" x14ac:dyDescent="0.15">
      <c r="A83" t="s">
        <v>116</v>
      </c>
      <c r="B83" t="s">
        <v>110</v>
      </c>
      <c r="C83" t="s">
        <v>111</v>
      </c>
      <c r="D83">
        <v>0</v>
      </c>
      <c r="E83">
        <v>0</v>
      </c>
      <c r="F83">
        <v>528</v>
      </c>
      <c r="G83">
        <v>5</v>
      </c>
      <c r="I83" t="s">
        <v>116</v>
      </c>
      <c r="J83" t="s">
        <v>117</v>
      </c>
      <c r="K83" t="s">
        <v>113</v>
      </c>
      <c r="L83" t="s">
        <v>114</v>
      </c>
    </row>
    <row r="84" spans="1:12" x14ac:dyDescent="0.15">
      <c r="A84" t="s">
        <v>118</v>
      </c>
      <c r="B84" t="s">
        <v>110</v>
      </c>
      <c r="C84" t="s">
        <v>111</v>
      </c>
      <c r="D84">
        <v>0</v>
      </c>
      <c r="E84">
        <v>0</v>
      </c>
      <c r="F84">
        <v>470</v>
      </c>
      <c r="G84">
        <v>6</v>
      </c>
      <c r="I84" t="s">
        <v>118</v>
      </c>
      <c r="J84" t="s">
        <v>117</v>
      </c>
      <c r="K84" t="s">
        <v>113</v>
      </c>
      <c r="L84" t="s">
        <v>114</v>
      </c>
    </row>
    <row r="85" spans="1:12" x14ac:dyDescent="0.15">
      <c r="A85" t="s">
        <v>119</v>
      </c>
      <c r="B85" t="s">
        <v>110</v>
      </c>
      <c r="C85" t="s">
        <v>111</v>
      </c>
      <c r="D85">
        <v>0</v>
      </c>
      <c r="E85">
        <v>0</v>
      </c>
      <c r="F85">
        <v>473</v>
      </c>
      <c r="G85">
        <v>8</v>
      </c>
      <c r="I85" t="s">
        <v>119</v>
      </c>
      <c r="J85" t="s">
        <v>120</v>
      </c>
      <c r="K85" t="s">
        <v>121</v>
      </c>
      <c r="L85" t="s">
        <v>114</v>
      </c>
    </row>
    <row r="86" spans="1:12" x14ac:dyDescent="0.15">
      <c r="A86" t="s">
        <v>122</v>
      </c>
      <c r="B86" t="s">
        <v>110</v>
      </c>
      <c r="C86" t="s">
        <v>111</v>
      </c>
      <c r="D86">
        <v>0</v>
      </c>
      <c r="E86">
        <v>0</v>
      </c>
      <c r="F86">
        <v>400</v>
      </c>
      <c r="G86">
        <v>9</v>
      </c>
      <c r="I86" t="s">
        <v>122</v>
      </c>
      <c r="J86" t="s">
        <v>120</v>
      </c>
      <c r="K86" t="s">
        <v>121</v>
      </c>
      <c r="L86" t="s">
        <v>114</v>
      </c>
    </row>
    <row r="87" spans="1:12" x14ac:dyDescent="0.15">
      <c r="A87" t="s">
        <v>123</v>
      </c>
      <c r="B87" t="s">
        <v>110</v>
      </c>
      <c r="C87" t="s">
        <v>111</v>
      </c>
      <c r="D87">
        <v>0</v>
      </c>
      <c r="E87">
        <v>0</v>
      </c>
      <c r="F87">
        <v>436</v>
      </c>
      <c r="G87">
        <v>11</v>
      </c>
      <c r="I87" t="s">
        <v>123</v>
      </c>
      <c r="J87" t="s">
        <v>124</v>
      </c>
      <c r="K87" t="s">
        <v>121</v>
      </c>
      <c r="L87" t="s">
        <v>114</v>
      </c>
    </row>
    <row r="88" spans="1:12" x14ac:dyDescent="0.15">
      <c r="A88" t="s">
        <v>125</v>
      </c>
      <c r="B88" t="s">
        <v>110</v>
      </c>
      <c r="C88" t="s">
        <v>111</v>
      </c>
      <c r="D88">
        <v>0</v>
      </c>
      <c r="E88">
        <v>0</v>
      </c>
      <c r="F88">
        <v>457</v>
      </c>
      <c r="G88">
        <v>12</v>
      </c>
      <c r="I88" t="s">
        <v>125</v>
      </c>
      <c r="J88" t="s">
        <v>124</v>
      </c>
      <c r="K88" t="s">
        <v>121</v>
      </c>
      <c r="L88" t="s">
        <v>114</v>
      </c>
    </row>
    <row r="89" spans="1:12" x14ac:dyDescent="0.15">
      <c r="A89" t="s">
        <v>126</v>
      </c>
      <c r="B89" t="s">
        <v>110</v>
      </c>
      <c r="C89" t="s">
        <v>111</v>
      </c>
      <c r="D89">
        <v>0</v>
      </c>
      <c r="E89">
        <v>0</v>
      </c>
      <c r="F89">
        <v>415</v>
      </c>
      <c r="G89">
        <v>14</v>
      </c>
      <c r="I89" t="s">
        <v>126</v>
      </c>
      <c r="J89" t="s">
        <v>127</v>
      </c>
      <c r="K89" t="s">
        <v>128</v>
      </c>
      <c r="L89" t="s">
        <v>114</v>
      </c>
    </row>
    <row r="90" spans="1:12" x14ac:dyDescent="0.15">
      <c r="A90" t="s">
        <v>129</v>
      </c>
      <c r="B90" t="s">
        <v>110</v>
      </c>
      <c r="C90" t="s">
        <v>111</v>
      </c>
      <c r="D90">
        <v>0</v>
      </c>
      <c r="E90">
        <v>0</v>
      </c>
      <c r="F90">
        <v>376</v>
      </c>
      <c r="G90">
        <v>15</v>
      </c>
      <c r="I90" t="s">
        <v>129</v>
      </c>
      <c r="J90" t="s">
        <v>127</v>
      </c>
      <c r="K90" t="s">
        <v>128</v>
      </c>
      <c r="L90" t="s">
        <v>114</v>
      </c>
    </row>
    <row r="91" spans="1:12" x14ac:dyDescent="0.15">
      <c r="A91" t="s">
        <v>130</v>
      </c>
      <c r="B91" t="s">
        <v>110</v>
      </c>
      <c r="C91" t="s">
        <v>111</v>
      </c>
      <c r="D91">
        <v>0</v>
      </c>
      <c r="E91">
        <v>0</v>
      </c>
      <c r="F91">
        <v>521</v>
      </c>
      <c r="G91">
        <v>17</v>
      </c>
      <c r="I91" t="s">
        <v>130</v>
      </c>
      <c r="J91" t="s">
        <v>131</v>
      </c>
      <c r="K91" t="s">
        <v>128</v>
      </c>
      <c r="L91" t="s">
        <v>114</v>
      </c>
    </row>
    <row r="92" spans="1:12" x14ac:dyDescent="0.15">
      <c r="A92" t="s">
        <v>132</v>
      </c>
      <c r="B92" t="s">
        <v>110</v>
      </c>
      <c r="C92" t="s">
        <v>111</v>
      </c>
      <c r="D92">
        <v>0</v>
      </c>
      <c r="E92">
        <v>0</v>
      </c>
      <c r="F92">
        <v>509</v>
      </c>
      <c r="G92">
        <v>18</v>
      </c>
      <c r="I92" t="s">
        <v>132</v>
      </c>
      <c r="J92" t="s">
        <v>131</v>
      </c>
      <c r="K92" t="s">
        <v>128</v>
      </c>
      <c r="L92" t="s">
        <v>114</v>
      </c>
    </row>
    <row r="93" spans="1:12" x14ac:dyDescent="0.15">
      <c r="A93" t="s">
        <v>133</v>
      </c>
      <c r="B93" t="s">
        <v>110</v>
      </c>
      <c r="C93" t="s">
        <v>111</v>
      </c>
      <c r="D93">
        <v>0</v>
      </c>
      <c r="E93">
        <v>0</v>
      </c>
      <c r="F93">
        <v>537</v>
      </c>
      <c r="G93">
        <v>19</v>
      </c>
      <c r="I93" t="s">
        <v>133</v>
      </c>
      <c r="J93" t="s">
        <v>131</v>
      </c>
      <c r="K93" t="s">
        <v>128</v>
      </c>
      <c r="L93" t="s">
        <v>114</v>
      </c>
    </row>
    <row r="94" spans="1:12" x14ac:dyDescent="0.15">
      <c r="A94" t="s">
        <v>112</v>
      </c>
      <c r="B94" t="s">
        <v>110</v>
      </c>
      <c r="C94" t="s">
        <v>111</v>
      </c>
      <c r="D94">
        <v>0</v>
      </c>
      <c r="E94">
        <v>0</v>
      </c>
      <c r="F94">
        <v>1471</v>
      </c>
      <c r="G94">
        <v>-1</v>
      </c>
    </row>
    <row r="95" spans="1:12" x14ac:dyDescent="0.15">
      <c r="A95" t="s">
        <v>117</v>
      </c>
      <c r="B95" t="s">
        <v>110</v>
      </c>
      <c r="C95" t="s">
        <v>111</v>
      </c>
      <c r="D95">
        <v>0</v>
      </c>
      <c r="E95">
        <v>0</v>
      </c>
      <c r="F95">
        <v>1171</v>
      </c>
      <c r="G95">
        <v>-1</v>
      </c>
    </row>
    <row r="96" spans="1:12" x14ac:dyDescent="0.15">
      <c r="A96" t="s">
        <v>120</v>
      </c>
      <c r="B96" t="s">
        <v>110</v>
      </c>
      <c r="C96" t="s">
        <v>111</v>
      </c>
      <c r="D96">
        <v>0</v>
      </c>
      <c r="E96">
        <v>0</v>
      </c>
      <c r="F96">
        <v>1194</v>
      </c>
      <c r="G96">
        <v>-1</v>
      </c>
    </row>
    <row r="97" spans="1:7" x14ac:dyDescent="0.15">
      <c r="A97" t="s">
        <v>124</v>
      </c>
      <c r="B97" t="s">
        <v>110</v>
      </c>
      <c r="C97" t="s">
        <v>111</v>
      </c>
      <c r="D97">
        <v>0</v>
      </c>
      <c r="E97">
        <v>0</v>
      </c>
      <c r="F97">
        <v>1111</v>
      </c>
      <c r="G97">
        <v>-1</v>
      </c>
    </row>
    <row r="98" spans="1:7" x14ac:dyDescent="0.15">
      <c r="A98" t="s">
        <v>127</v>
      </c>
      <c r="B98" t="s">
        <v>110</v>
      </c>
      <c r="C98" t="s">
        <v>111</v>
      </c>
      <c r="D98">
        <v>0</v>
      </c>
      <c r="E98">
        <v>0</v>
      </c>
      <c r="F98">
        <v>1439</v>
      </c>
      <c r="G98">
        <v>-1</v>
      </c>
    </row>
    <row r="99" spans="1:7" x14ac:dyDescent="0.15">
      <c r="A99" t="s">
        <v>131</v>
      </c>
      <c r="B99" t="s">
        <v>110</v>
      </c>
      <c r="C99" t="s">
        <v>111</v>
      </c>
      <c r="D99">
        <v>0</v>
      </c>
      <c r="E99">
        <v>0</v>
      </c>
      <c r="F99">
        <v>1282</v>
      </c>
      <c r="G99">
        <v>-1</v>
      </c>
    </row>
    <row r="100" spans="1:7" x14ac:dyDescent="0.15">
      <c r="A100" t="s">
        <v>113</v>
      </c>
      <c r="B100" t="s">
        <v>134</v>
      </c>
      <c r="C100" t="s">
        <v>111</v>
      </c>
      <c r="D100">
        <v>0</v>
      </c>
      <c r="E100">
        <v>0</v>
      </c>
      <c r="F100">
        <v>2396</v>
      </c>
      <c r="G100">
        <v>-1</v>
      </c>
    </row>
    <row r="101" spans="1:7" x14ac:dyDescent="0.15">
      <c r="A101" t="s">
        <v>121</v>
      </c>
      <c r="B101" t="s">
        <v>134</v>
      </c>
      <c r="C101" t="s">
        <v>111</v>
      </c>
      <c r="D101">
        <v>0</v>
      </c>
      <c r="E101">
        <v>0</v>
      </c>
      <c r="F101">
        <v>2262</v>
      </c>
      <c r="G101">
        <v>-1</v>
      </c>
    </row>
    <row r="102" spans="1:7" x14ac:dyDescent="0.15">
      <c r="A102" t="s">
        <v>128</v>
      </c>
      <c r="B102" t="s">
        <v>134</v>
      </c>
      <c r="C102" t="s">
        <v>111</v>
      </c>
      <c r="D102">
        <v>0</v>
      </c>
      <c r="E102">
        <v>0</v>
      </c>
      <c r="F102">
        <v>1909</v>
      </c>
      <c r="G102">
        <v>-1</v>
      </c>
    </row>
    <row r="103" spans="1:7" x14ac:dyDescent="0.15">
      <c r="A103" t="s">
        <v>114</v>
      </c>
      <c r="B103" t="s">
        <v>135</v>
      </c>
      <c r="C103" t="s">
        <v>111</v>
      </c>
      <c r="D103">
        <v>0</v>
      </c>
      <c r="E103">
        <v>0</v>
      </c>
      <c r="F103" s="3">
        <f>2770-30-30-25</f>
        <v>2685</v>
      </c>
      <c r="G103">
        <v>-1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9A5FF-3673-144B-955D-014BE9ECAD9F}">
  <dimension ref="A3:C3"/>
  <sheetViews>
    <sheetView workbookViewId="0">
      <selection activeCell="D20" sqref="D20"/>
    </sheetView>
  </sheetViews>
  <sheetFormatPr baseColWidth="10" defaultColWidth="11.5" defaultRowHeight="13" x14ac:dyDescent="0.15"/>
  <sheetData>
    <row r="3" spans="1:3" x14ac:dyDescent="0.15">
      <c r="A3" t="s">
        <v>136</v>
      </c>
      <c r="B3" s="15">
        <v>44019</v>
      </c>
      <c r="C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Lines</vt:lpstr>
      <vt:lpstr>Revisions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Bruce Goldsmith</cp:lastModifiedBy>
  <cp:revision/>
  <dcterms:created xsi:type="dcterms:W3CDTF">2019-04-09T08:46:00Z</dcterms:created>
  <dcterms:modified xsi:type="dcterms:W3CDTF">2022-05-25T08:42:11Z</dcterms:modified>
  <cp:category/>
  <cp:contentStatus/>
</cp:coreProperties>
</file>